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<sst xmlns="http://schemas.openxmlformats.org/spreadsheetml/2006/main" count="154" uniqueCount="56">
  <si>
    <t>乌苏市西湖镇地下水超采治理工程第二批征地补偿费用明细表</t>
  </si>
  <si>
    <t>序号</t>
  </si>
  <si>
    <t>村/镇</t>
  </si>
  <si>
    <t>姓名</t>
  </si>
  <si>
    <t>占地类型</t>
  </si>
  <si>
    <t>占地/亩</t>
  </si>
  <si>
    <t>补偿金额（元）</t>
  </si>
  <si>
    <t>补偿类别</t>
  </si>
  <si>
    <t>收款名</t>
  </si>
  <si>
    <t>一家地村</t>
  </si>
  <si>
    <t>拜连举</t>
  </si>
  <si>
    <t>耕地</t>
  </si>
  <si>
    <t>安置补助</t>
  </si>
  <si>
    <t>永久征收</t>
  </si>
  <si>
    <t>高凤珍</t>
  </si>
  <si>
    <t>大庄子村</t>
  </si>
  <si>
    <t>唐军天</t>
  </si>
  <si>
    <t>闫永刚</t>
  </si>
  <si>
    <t>马场湖村</t>
  </si>
  <si>
    <t>李光龙</t>
  </si>
  <si>
    <t>张金龙</t>
  </si>
  <si>
    <t>王惠萍</t>
  </si>
  <si>
    <t>林木</t>
  </si>
  <si>
    <t>苹果树18棵</t>
  </si>
  <si>
    <t>林木补偿</t>
  </si>
  <si>
    <t>临时征占</t>
  </si>
  <si>
    <t>董德军</t>
  </si>
  <si>
    <t>苹果树60棵</t>
  </si>
  <si>
    <t>甘国华</t>
  </si>
  <si>
    <t>榆树80棵</t>
  </si>
  <si>
    <t>林地</t>
  </si>
  <si>
    <t>马场湖村集体</t>
  </si>
  <si>
    <t>榆树17棵</t>
  </si>
  <si>
    <t>乌苏市西湖镇马场湖村股份经济合作社盛增海</t>
  </si>
  <si>
    <t>乔木林地</t>
  </si>
  <si>
    <t>林地补偿</t>
  </si>
  <si>
    <t>杨树70棵</t>
  </si>
  <si>
    <t>其他林地</t>
  </si>
  <si>
    <t>大庄子村集体</t>
  </si>
  <si>
    <t xml:space="preserve">乌苏市西湖镇大庄子村股份经济合作社闫永刚                                                                                                                                                                                                          </t>
  </si>
  <si>
    <t>大湾村</t>
  </si>
  <si>
    <t>大湾村集体</t>
  </si>
  <si>
    <t>榆树54棵</t>
  </si>
  <si>
    <t>乌苏市西湖镇大湾村股份经济合作社杨路明</t>
  </si>
  <si>
    <t>巴扎街村</t>
  </si>
  <si>
    <t>巴扎街村集体</t>
  </si>
  <si>
    <t>榆树30棵</t>
  </si>
  <si>
    <t>乌苏市西湖镇巴扎街村股份经济合作社巴学江</t>
  </si>
  <si>
    <t>国有林地</t>
  </si>
  <si>
    <t>上交财政</t>
  </si>
  <si>
    <t>林地补偿、安置补助、林木补偿</t>
  </si>
  <si>
    <t>乌苏市财政局</t>
  </si>
  <si>
    <t>德坤农业发展有限公司</t>
  </si>
  <si>
    <t>刘伟</t>
  </si>
  <si>
    <t>灌木林地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</si>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</sst>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宋体"/>
      <charset val="0"/>
    </font>
    <font>
      <sz val="16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tabSelected="1" view="pageBreakPreview" zoomScaleNormal="100" workbookViewId="0">
      <selection activeCell="H10" sqref="H10"/>
    </sheetView>
  </sheetViews>
  <sheetFormatPr defaultColWidth="9" defaultRowHeight="13.5"/>
  <cols>
    <col min="1" max="1" width="7.625" customWidth="1"/>
    <col min="2" max="2" width="15.2583333333333" customWidth="1"/>
    <col min="3" max="3" width="11.625" customWidth="1"/>
    <col min="4" max="4" width="12.75" customWidth="1"/>
    <col min="5" max="5" width="15.375" customWidth="1"/>
    <col min="6" max="6" width="21.125" customWidth="1"/>
    <col min="7" max="7" width="22.2583333333333" customWidth="1"/>
    <col min="8" max="8" width="20" customWidth="1"/>
    <col min="9" max="9" width="23.5" style="1" customWidth="1"/>
  </cols>
  <sheetData>
    <row r="1" ht="25.5" spans="1:9">
      <c r="A1" s="2" t="s">
        <v>0</v>
      </c>
      <c r="B1" s="2"/>
      <c r="C1" s="2"/>
      <c r="D1" s="2"/>
      <c r="E1" s="2"/>
      <c r="F1" s="2"/>
      <c r="G1" s="2"/>
      <c r="H1" s="2"/>
      <c r="I1" s="17"/>
    </row>
    <row r="2" ht="20.2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4</v>
      </c>
      <c r="I2" s="13" t="s">
        <v>8</v>
      </c>
    </row>
    <row r="3" ht="20.25" spans="1:9">
      <c r="A3" s="3">
        <v>1</v>
      </c>
      <c r="B3" s="3" t="s">
        <v>9</v>
      </c>
      <c r="C3" s="3" t="s">
        <v>10</v>
      </c>
      <c r="D3" s="3" t="s">
        <v>11</v>
      </c>
      <c r="E3" s="5">
        <v>0.9332</v>
      </c>
      <c r="F3" s="4">
        <f t="shared" ref="F3:F8" si="0">E3*39400*0.73</f>
        <v>26840.6984</v>
      </c>
      <c r="G3" s="3" t="s">
        <v>12</v>
      </c>
      <c r="H3" s="3" t="s">
        <v>13</v>
      </c>
      <c r="I3" s="13" t="s">
        <v>10</v>
      </c>
    </row>
    <row r="4" ht="20.25" spans="1:9">
      <c r="A4" s="3">
        <v>2</v>
      </c>
      <c r="B4" s="3" t="s">
        <v>9</v>
      </c>
      <c r="C4" s="3" t="s">
        <v>14</v>
      </c>
      <c r="D4" s="3" t="s">
        <v>11</v>
      </c>
      <c r="E4" s="5">
        <v>0.3274</v>
      </c>
      <c r="F4" s="4">
        <f t="shared" si="0"/>
        <v>9416.6788</v>
      </c>
      <c r="G4" s="3" t="s">
        <v>12</v>
      </c>
      <c r="H4" s="3" t="s">
        <v>13</v>
      </c>
      <c r="I4" s="13" t="s">
        <v>14</v>
      </c>
    </row>
    <row r="5" ht="20.25" spans="1:9">
      <c r="A5" s="3">
        <v>3</v>
      </c>
      <c r="B5" s="3" t="s">
        <v>15</v>
      </c>
      <c r="C5" s="6" t="s">
        <v>16</v>
      </c>
      <c r="D5" s="3" t="s">
        <v>11</v>
      </c>
      <c r="E5" s="5">
        <v>0.16</v>
      </c>
      <c r="F5" s="4">
        <f t="shared" si="0"/>
        <v>4601.92</v>
      </c>
      <c r="G5" s="3" t="s">
        <v>12</v>
      </c>
      <c r="H5" s="3" t="s">
        <v>13</v>
      </c>
      <c r="I5" s="18" t="s">
        <v>16</v>
      </c>
    </row>
    <row r="6" ht="20.25" spans="1:9">
      <c r="A6" s="3">
        <v>4</v>
      </c>
      <c r="B6" s="3" t="s">
        <v>15</v>
      </c>
      <c r="C6" s="6" t="s">
        <v>17</v>
      </c>
      <c r="D6" s="3" t="s">
        <v>11</v>
      </c>
      <c r="E6" s="5">
        <v>0.21</v>
      </c>
      <c r="F6" s="4">
        <f t="shared" si="0"/>
        <v>6040.02</v>
      </c>
      <c r="G6" s="3" t="s">
        <v>12</v>
      </c>
      <c r="H6" s="3" t="s">
        <v>13</v>
      </c>
      <c r="I6" s="18" t="s">
        <v>17</v>
      </c>
    </row>
    <row r="7" ht="20.25" spans="1:9">
      <c r="A7" s="3">
        <v>5</v>
      </c>
      <c r="B7" s="3" t="s">
        <v>18</v>
      </c>
      <c r="C7" s="3" t="s">
        <v>19</v>
      </c>
      <c r="D7" s="3" t="s">
        <v>11</v>
      </c>
      <c r="E7" s="5">
        <v>0.3268</v>
      </c>
      <c r="F7" s="4">
        <f t="shared" si="0"/>
        <v>9399.4216</v>
      </c>
      <c r="G7" s="3" t="s">
        <v>12</v>
      </c>
      <c r="H7" s="3" t="s">
        <v>13</v>
      </c>
      <c r="I7" s="13" t="s">
        <v>19</v>
      </c>
    </row>
    <row r="8" ht="20.25" spans="1:9">
      <c r="A8" s="3">
        <v>6</v>
      </c>
      <c r="B8" s="3" t="s">
        <v>15</v>
      </c>
      <c r="C8" s="3" t="s">
        <v>20</v>
      </c>
      <c r="D8" s="3" t="s">
        <v>11</v>
      </c>
      <c r="E8" s="5">
        <v>1.5</v>
      </c>
      <c r="F8" s="4">
        <f t="shared" si="0"/>
        <v>43143</v>
      </c>
      <c r="G8" s="3" t="s">
        <v>12</v>
      </c>
      <c r="H8" s="3" t="s">
        <v>13</v>
      </c>
      <c r="I8" s="13" t="s">
        <v>20</v>
      </c>
    </row>
    <row r="9" ht="20.25" spans="1:9">
      <c r="A9" s="3">
        <v>7</v>
      </c>
      <c r="B9" s="3" t="s">
        <v>15</v>
      </c>
      <c r="C9" s="3" t="s">
        <v>21</v>
      </c>
      <c r="D9" s="3" t="s">
        <v>22</v>
      </c>
      <c r="E9" s="3" t="s">
        <v>23</v>
      </c>
      <c r="F9" s="4">
        <v>900</v>
      </c>
      <c r="G9" s="3" t="s">
        <v>24</v>
      </c>
      <c r="H9" s="3" t="s">
        <v>25</v>
      </c>
      <c r="I9" s="13" t="s">
        <v>21</v>
      </c>
    </row>
    <row r="10" ht="20.25" spans="1:9">
      <c r="A10" s="3">
        <v>8</v>
      </c>
      <c r="B10" s="3" t="s">
        <v>15</v>
      </c>
      <c r="C10" s="3" t="s">
        <v>26</v>
      </c>
      <c r="D10" s="3" t="s">
        <v>22</v>
      </c>
      <c r="E10" s="3" t="s">
        <v>27</v>
      </c>
      <c r="F10" s="4">
        <v>3000</v>
      </c>
      <c r="G10" s="3" t="s">
        <v>24</v>
      </c>
      <c r="H10" s="3" t="s">
        <v>25</v>
      </c>
      <c r="I10" s="13" t="s">
        <v>26</v>
      </c>
    </row>
    <row r="11" ht="20.25" spans="1:9">
      <c r="A11" s="7">
        <v>9</v>
      </c>
      <c r="B11" s="7" t="s">
        <v>15</v>
      </c>
      <c r="C11" s="7" t="s">
        <v>28</v>
      </c>
      <c r="D11" s="3" t="s">
        <v>22</v>
      </c>
      <c r="E11" s="5" t="s">
        <v>29</v>
      </c>
      <c r="F11" s="4">
        <v>2400</v>
      </c>
      <c r="G11" s="3" t="s">
        <v>24</v>
      </c>
      <c r="H11" s="7" t="s">
        <v>13</v>
      </c>
      <c r="I11" s="9" t="s">
        <v>28</v>
      </c>
    </row>
    <row r="12" ht="20.25" spans="1:9">
      <c r="A12" s="8"/>
      <c r="B12" s="8"/>
      <c r="C12" s="8"/>
      <c r="D12" s="3" t="s">
        <v>30</v>
      </c>
      <c r="E12" s="5">
        <f>0.1772*15</f>
        <v>2.658</v>
      </c>
      <c r="F12" s="4">
        <f>E12*39400*0.73</f>
        <v>76449.396</v>
      </c>
      <c r="G12" s="3" t="s">
        <v>12</v>
      </c>
      <c r="H12" s="8"/>
      <c r="I12" s="12"/>
    </row>
    <row r="13" ht="20.25" spans="1:9">
      <c r="A13" s="7">
        <v>10</v>
      </c>
      <c r="B13" s="7" t="s">
        <v>18</v>
      </c>
      <c r="C13" s="9" t="s">
        <v>31</v>
      </c>
      <c r="D13" s="3" t="s">
        <v>22</v>
      </c>
      <c r="E13" s="5" t="s">
        <v>32</v>
      </c>
      <c r="F13" s="4">
        <v>510</v>
      </c>
      <c r="G13" s="3" t="s">
        <v>24</v>
      </c>
      <c r="H13" s="3" t="s">
        <v>13</v>
      </c>
      <c r="I13" s="19" t="s">
        <v>33</v>
      </c>
    </row>
    <row r="14" ht="20.25" spans="1:9">
      <c r="A14" s="10"/>
      <c r="B14" s="10"/>
      <c r="C14" s="11"/>
      <c r="D14" s="3" t="s">
        <v>34</v>
      </c>
      <c r="E14" s="5">
        <f>0.0327*15</f>
        <v>0.4905</v>
      </c>
      <c r="F14" s="4">
        <f>E14*39400*0.73</f>
        <v>14107.761</v>
      </c>
      <c r="G14" s="3" t="s">
        <v>12</v>
      </c>
      <c r="H14" s="3" t="s">
        <v>13</v>
      </c>
      <c r="I14" s="20"/>
    </row>
    <row r="15" ht="20.25" spans="1:9">
      <c r="A15" s="8"/>
      <c r="B15" s="8"/>
      <c r="C15" s="12"/>
      <c r="D15" s="3" t="s">
        <v>34</v>
      </c>
      <c r="E15" s="5">
        <f>0.0327*15</f>
        <v>0.4905</v>
      </c>
      <c r="F15" s="4">
        <f>E15*39400*0.27</f>
        <v>5217.939</v>
      </c>
      <c r="G15" s="3" t="s">
        <v>35</v>
      </c>
      <c r="H15" s="3" t="s">
        <v>13</v>
      </c>
      <c r="I15" s="21"/>
    </row>
    <row r="16" ht="20.25" spans="1:9">
      <c r="A16" s="7">
        <v>11</v>
      </c>
      <c r="B16" s="3" t="s">
        <v>18</v>
      </c>
      <c r="C16" s="13" t="s">
        <v>31</v>
      </c>
      <c r="D16" s="3" t="s">
        <v>22</v>
      </c>
      <c r="E16" s="5" t="s">
        <v>36</v>
      </c>
      <c r="F16" s="4">
        <v>2100</v>
      </c>
      <c r="G16" s="3" t="s">
        <v>24</v>
      </c>
      <c r="H16" s="7" t="s">
        <v>25</v>
      </c>
      <c r="I16" s="19" t="s">
        <v>33</v>
      </c>
    </row>
    <row r="17" ht="20.25" spans="1:9">
      <c r="A17" s="8"/>
      <c r="B17" s="3"/>
      <c r="C17" s="13"/>
      <c r="D17" s="3" t="s">
        <v>37</v>
      </c>
      <c r="E17" s="5">
        <f>0.1408*15</f>
        <v>2.112</v>
      </c>
      <c r="F17" s="4">
        <f>E17*24000/15</f>
        <v>3379.2</v>
      </c>
      <c r="G17" s="3" t="s">
        <v>35</v>
      </c>
      <c r="H17" s="8"/>
      <c r="I17" s="21"/>
    </row>
    <row r="18" ht="20.25" spans="1:9">
      <c r="A18" s="7">
        <v>12</v>
      </c>
      <c r="B18" s="7" t="s">
        <v>15</v>
      </c>
      <c r="C18" s="9" t="s">
        <v>38</v>
      </c>
      <c r="D18" s="3" t="s">
        <v>22</v>
      </c>
      <c r="E18" s="5" t="s">
        <v>32</v>
      </c>
      <c r="F18" s="4">
        <v>510</v>
      </c>
      <c r="G18" s="3" t="s">
        <v>24</v>
      </c>
      <c r="H18" s="7" t="s">
        <v>13</v>
      </c>
      <c r="I18" s="19" t="s">
        <v>39</v>
      </c>
    </row>
    <row r="19" ht="20.25" spans="1:9">
      <c r="A19" s="10"/>
      <c r="B19" s="10"/>
      <c r="C19" s="11"/>
      <c r="D19" s="3" t="s">
        <v>34</v>
      </c>
      <c r="E19" s="5">
        <f>0.2285*15</f>
        <v>3.4275</v>
      </c>
      <c r="F19" s="4">
        <f>E19*39400*0.73</f>
        <v>98581.755</v>
      </c>
      <c r="G19" s="3" t="s">
        <v>12</v>
      </c>
      <c r="H19" s="10"/>
      <c r="I19" s="20"/>
    </row>
    <row r="20" ht="20.25" spans="1:9">
      <c r="A20" s="8"/>
      <c r="B20" s="8"/>
      <c r="C20" s="12"/>
      <c r="D20" s="3" t="s">
        <v>34</v>
      </c>
      <c r="E20" s="5">
        <f>0.0327*15</f>
        <v>0.4905</v>
      </c>
      <c r="F20" s="4">
        <f>E20*39400*0.27</f>
        <v>5217.939</v>
      </c>
      <c r="G20" s="3" t="s">
        <v>35</v>
      </c>
      <c r="H20" s="8"/>
      <c r="I20" s="21"/>
    </row>
    <row r="21" ht="20.25" spans="1:9">
      <c r="A21" s="7">
        <v>13</v>
      </c>
      <c r="B21" s="7" t="s">
        <v>40</v>
      </c>
      <c r="C21" s="9" t="s">
        <v>41</v>
      </c>
      <c r="D21" s="3" t="s">
        <v>22</v>
      </c>
      <c r="E21" s="5" t="s">
        <v>42</v>
      </c>
      <c r="F21" s="4">
        <v>1620</v>
      </c>
      <c r="G21" s="14" t="s">
        <v>24</v>
      </c>
      <c r="H21" s="7" t="s">
        <v>13</v>
      </c>
      <c r="I21" s="22" t="s">
        <v>43</v>
      </c>
    </row>
    <row r="22" ht="20.25" spans="1:9">
      <c r="A22" s="10"/>
      <c r="B22" s="10"/>
      <c r="C22" s="11"/>
      <c r="D22" s="3" t="s">
        <v>34</v>
      </c>
      <c r="E22" s="5">
        <f>0.0254*15</f>
        <v>0.381</v>
      </c>
      <c r="F22" s="4">
        <f>E22*39400*0.73</f>
        <v>10958.322</v>
      </c>
      <c r="G22" s="14" t="s">
        <v>12</v>
      </c>
      <c r="H22" s="10"/>
      <c r="I22" s="23"/>
    </row>
    <row r="23" ht="20.25" spans="1:9">
      <c r="A23" s="8"/>
      <c r="B23" s="8"/>
      <c r="C23" s="12"/>
      <c r="D23" s="3" t="s">
        <v>34</v>
      </c>
      <c r="E23" s="5">
        <f>0.0254*15</f>
        <v>0.381</v>
      </c>
      <c r="F23" s="4">
        <f>E23*39400*0.27</f>
        <v>4053.078</v>
      </c>
      <c r="G23" s="14" t="s">
        <v>35</v>
      </c>
      <c r="H23" s="8"/>
      <c r="I23" s="24"/>
    </row>
    <row r="24" ht="20.25" spans="1:9">
      <c r="A24" s="7">
        <v>14</v>
      </c>
      <c r="B24" s="7" t="s">
        <v>44</v>
      </c>
      <c r="C24" s="9" t="s">
        <v>45</v>
      </c>
      <c r="D24" s="3" t="s">
        <v>22</v>
      </c>
      <c r="E24" s="5" t="s">
        <v>46</v>
      </c>
      <c r="F24" s="4">
        <v>900</v>
      </c>
      <c r="G24" s="3" t="s">
        <v>24</v>
      </c>
      <c r="H24" s="7" t="s">
        <v>13</v>
      </c>
      <c r="I24" s="19" t="s">
        <v>47</v>
      </c>
    </row>
    <row r="25" ht="20.25" spans="1:9">
      <c r="A25" s="10"/>
      <c r="B25" s="10"/>
      <c r="C25" s="11"/>
      <c r="D25" s="3" t="s">
        <v>34</v>
      </c>
      <c r="E25" s="5">
        <f>0.0285*15</f>
        <v>0.4275</v>
      </c>
      <c r="F25" s="4">
        <f>E25*39400*0.73</f>
        <v>12295.755</v>
      </c>
      <c r="G25" s="3" t="s">
        <v>12</v>
      </c>
      <c r="H25" s="10"/>
      <c r="I25" s="25"/>
    </row>
    <row r="26" ht="20.25" spans="1:9">
      <c r="A26" s="8"/>
      <c r="B26" s="8"/>
      <c r="C26" s="12"/>
      <c r="D26" s="3" t="s">
        <v>34</v>
      </c>
      <c r="E26" s="5">
        <f>0.0285*15</f>
        <v>0.4275</v>
      </c>
      <c r="F26" s="4">
        <f>E26*39400*0.27</f>
        <v>4547.745</v>
      </c>
      <c r="G26" s="3" t="s">
        <v>35</v>
      </c>
      <c r="H26" s="8"/>
      <c r="I26" s="26"/>
    </row>
    <row r="27" ht="70" customHeight="1" spans="1:9">
      <c r="A27" s="3">
        <v>15</v>
      </c>
      <c r="B27" s="3" t="s">
        <v>44</v>
      </c>
      <c r="C27" s="13" t="s">
        <v>45</v>
      </c>
      <c r="D27" s="3" t="s">
        <v>37</v>
      </c>
      <c r="E27" s="5">
        <f>0.1377*15</f>
        <v>2.0655</v>
      </c>
      <c r="F27" s="4">
        <f>E27*24000/15</f>
        <v>3304.8</v>
      </c>
      <c r="G27" s="3" t="s">
        <v>35</v>
      </c>
      <c r="H27" s="3" t="s">
        <v>25</v>
      </c>
      <c r="I27" s="13" t="s">
        <v>47</v>
      </c>
    </row>
    <row r="28" ht="40.5" spans="1:9">
      <c r="A28" s="3">
        <v>16</v>
      </c>
      <c r="B28" s="3" t="s">
        <v>48</v>
      </c>
      <c r="C28" s="13" t="s">
        <v>49</v>
      </c>
      <c r="D28" s="3" t="s">
        <v>48</v>
      </c>
      <c r="E28" s="5">
        <f>1.3433*15</f>
        <v>20.1495</v>
      </c>
      <c r="F28" s="4">
        <v>638338</v>
      </c>
      <c r="G28" s="13" t="s">
        <v>50</v>
      </c>
      <c r="H28" s="13" t="s">
        <v>13</v>
      </c>
      <c r="I28" s="13" t="s">
        <v>51</v>
      </c>
    </row>
    <row r="29" ht="20.25" spans="1:9">
      <c r="A29" s="7">
        <v>17</v>
      </c>
      <c r="B29" s="7" t="s">
        <v>48</v>
      </c>
      <c r="C29" s="9" t="s">
        <v>49</v>
      </c>
      <c r="D29" s="3" t="s">
        <v>22</v>
      </c>
      <c r="E29" s="5"/>
      <c r="F29" s="4">
        <v>36450</v>
      </c>
      <c r="G29" s="3" t="s">
        <v>24</v>
      </c>
      <c r="H29" s="7" t="s">
        <v>25</v>
      </c>
      <c r="I29" s="9" t="s">
        <v>51</v>
      </c>
    </row>
    <row r="30" ht="20.25" spans="1:9">
      <c r="A30" s="8"/>
      <c r="B30" s="8"/>
      <c r="C30" s="12"/>
      <c r="D30" s="3" t="s">
        <v>37</v>
      </c>
      <c r="E30" s="5">
        <f>12.7091*15</f>
        <v>190.6365</v>
      </c>
      <c r="F30" s="4">
        <f>E30*24000/15</f>
        <v>305018.4</v>
      </c>
      <c r="G30" s="3" t="s">
        <v>35</v>
      </c>
      <c r="H30" s="8"/>
      <c r="I30" s="12"/>
    </row>
    <row r="31" ht="20.25" spans="1:9">
      <c r="A31" s="10">
        <v>18</v>
      </c>
      <c r="B31" s="11" t="s">
        <v>52</v>
      </c>
      <c r="C31" s="12" t="s">
        <v>53</v>
      </c>
      <c r="D31" s="3" t="s">
        <v>54</v>
      </c>
      <c r="E31" s="5">
        <f>0.0313*15</f>
        <v>0.4695</v>
      </c>
      <c r="F31" s="4">
        <f>E31*39400*0.73*0.53</f>
        <v>7156.99227</v>
      </c>
      <c r="G31" s="3" t="s">
        <v>12</v>
      </c>
      <c r="H31" s="10" t="s">
        <v>13</v>
      </c>
      <c r="I31" s="11" t="s">
        <v>53</v>
      </c>
    </row>
    <row r="32" ht="20.25" spans="1:9">
      <c r="A32" s="8"/>
      <c r="B32" s="12"/>
      <c r="C32" s="12" t="s">
        <v>53</v>
      </c>
      <c r="D32" s="3" t="s">
        <v>11</v>
      </c>
      <c r="E32" s="5">
        <v>0.16</v>
      </c>
      <c r="F32" s="4">
        <f>E32*39400*0.73</f>
        <v>4601.92</v>
      </c>
      <c r="G32" s="3" t="s">
        <v>12</v>
      </c>
      <c r="H32" s="8"/>
      <c r="I32" s="12"/>
    </row>
    <row r="33" ht="20.25" spans="1:9">
      <c r="A33" s="3" t="s">
        <v>55</v>
      </c>
      <c r="B33" s="3"/>
      <c r="C33" s="3"/>
      <c r="D33" s="3"/>
      <c r="E33" s="4">
        <f>SUM(E3:E32)</f>
        <v>228.2244</v>
      </c>
      <c r="F33" s="4">
        <f>SUM(F3:F32)</f>
        <v>1341060.74107</v>
      </c>
      <c r="G33" s="3"/>
      <c r="H33" s="3"/>
      <c r="I33" s="13"/>
    </row>
    <row r="34" ht="18.75" spans="1:9">
      <c r="A34" s="15"/>
      <c r="B34" s="15"/>
      <c r="C34" s="15"/>
      <c r="D34" s="15"/>
      <c r="E34" s="15"/>
      <c r="F34" s="16"/>
      <c r="I34" s="27"/>
    </row>
  </sheetData>
  <mergeCells count="39">
    <mergeCell ref="A1:I1"/>
    <mergeCell ref="A11:A12"/>
    <mergeCell ref="A13:A15"/>
    <mergeCell ref="A16:A17"/>
    <mergeCell ref="A18:A20"/>
    <mergeCell ref="A21:A23"/>
    <mergeCell ref="A24:A26"/>
    <mergeCell ref="A29:A30"/>
    <mergeCell ref="A31:A32"/>
    <mergeCell ref="B11:B12"/>
    <mergeCell ref="B13:B15"/>
    <mergeCell ref="B16:B17"/>
    <mergeCell ref="B18:B20"/>
    <mergeCell ref="B21:B23"/>
    <mergeCell ref="B24:B26"/>
    <mergeCell ref="B29:B30"/>
    <mergeCell ref="B31:B32"/>
    <mergeCell ref="C11:C12"/>
    <mergeCell ref="C13:C15"/>
    <mergeCell ref="C16:C17"/>
    <mergeCell ref="C18:C20"/>
    <mergeCell ref="C21:C23"/>
    <mergeCell ref="C24:C26"/>
    <mergeCell ref="C29:C30"/>
    <mergeCell ref="H11:H12"/>
    <mergeCell ref="H16:H17"/>
    <mergeCell ref="H18:H20"/>
    <mergeCell ref="H21:H23"/>
    <mergeCell ref="H24:H26"/>
    <mergeCell ref="H29:H30"/>
    <mergeCell ref="H31:H32"/>
    <mergeCell ref="I11:I12"/>
    <mergeCell ref="I13:I15"/>
    <mergeCell ref="I16:I17"/>
    <mergeCell ref="I18:I20"/>
    <mergeCell ref="I21:I23"/>
    <mergeCell ref="I24:I26"/>
    <mergeCell ref="I29:I30"/>
    <mergeCell ref="I31:I32"/>
  </mergeCells>
  <pageMargins left="0.751388888888889" right="0.751388888888889" top="1" bottom="1" header="0.5" footer="0.5"/>
  <pageSetup paperSize="9" scale="88" fitToHeight="0" orientation="landscape" horizontalDpi="600"/>
  <headerFooter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slj</dc:creator>
  <cp:lastModifiedBy>喜文</cp:lastModifiedBy>
  <dcterms:created xsi:type="dcterms:W3CDTF">2025-11-13T10:59:00Z</dcterms:created>
  <dcterms:modified xsi:type="dcterms:W3CDTF">2025-12-03T04:04:22Z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A9095390A63D41B79790037ADA883B4C_11</vt:lpwstr>
  </property>
  <property fmtid="{D5CDD505-2E9C-101B-9397-08002B2CF9AE}" pid="3" name="KSOProductBuildVer">
    <vt:lpwstr>2052-12.1.0.16729</vt:lpwstr>
  </property>
</Properties>
</file>